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https://sharepoint.viapath.co.uk/sites/group/hr/comms/Shared Documents/IC - Sharepoint structure/IC - Comms Activity plans and documents/HR/HR - Payroll 2019/"/>
    </mc:Choice>
  </mc:AlternateContent>
  <xr:revisionPtr revIDLastSave="0" documentId="13_ncr:1_{0A004A11-B0C8-4028-B172-641AA4734CDF}" xr6:coauthVersionLast="40" xr6:coauthVersionMax="40" xr10:uidLastSave="{00000000-0000-0000-0000-000000000000}"/>
  <bookViews>
    <workbookView xWindow="2730" yWindow="2730" windowWidth="21600" windowHeight="11385" xr2:uid="{4407E66F-B4DB-44D3-8170-DC2563C6E0F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4" i="1" l="1"/>
  <c r="H33" i="1"/>
  <c r="H32" i="1"/>
  <c r="H31" i="1"/>
  <c r="C30" i="1"/>
  <c r="C27" i="1"/>
  <c r="J33" i="1" s="1"/>
  <c r="D33" i="1" s="1"/>
  <c r="H14" i="1"/>
  <c r="H17" i="1" s="1"/>
  <c r="J13" i="1"/>
  <c r="I13" i="1"/>
  <c r="H13" i="1"/>
  <c r="D10" i="1"/>
  <c r="C10" i="1"/>
  <c r="I17" i="1" l="1"/>
  <c r="I18" i="1" s="1"/>
  <c r="C11" i="1" s="1"/>
  <c r="H18" i="1"/>
  <c r="J17" i="1"/>
  <c r="J18" i="1" s="1"/>
  <c r="D11" i="1" s="1"/>
  <c r="I31" i="1"/>
  <c r="C31" i="1" s="1"/>
  <c r="E31" i="1" s="1"/>
  <c r="I33" i="1"/>
  <c r="C33" i="1" s="1"/>
  <c r="E33" i="1" s="1"/>
  <c r="I32" i="1"/>
  <c r="C32" i="1" s="1"/>
  <c r="I34" i="1"/>
  <c r="C34" i="1" s="1"/>
  <c r="J32" i="1"/>
  <c r="D32" i="1" s="1"/>
  <c r="J34" i="1"/>
  <c r="D34" i="1" s="1"/>
  <c r="J31" i="1"/>
  <c r="D31" i="1" s="1"/>
  <c r="E34" i="1" l="1"/>
  <c r="E32" i="1"/>
  <c r="E11" i="1"/>
</calcChain>
</file>

<file path=xl/sharedStrings.xml><?xml version="1.0" encoding="utf-8"?>
<sst xmlns="http://schemas.openxmlformats.org/spreadsheetml/2006/main" count="28" uniqueCount="26">
  <si>
    <t>Pensions Calculator</t>
  </si>
  <si>
    <t xml:space="preserve">Type Annual Salary Here </t>
  </si>
  <si>
    <t>Employee Contribution</t>
  </si>
  <si>
    <t>Employer Contribution</t>
  </si>
  <si>
    <t>Total</t>
  </si>
  <si>
    <t>Monthly Contribution to your Pension</t>
  </si>
  <si>
    <t>Minimum threshold</t>
  </si>
  <si>
    <t>Upper threshold</t>
  </si>
  <si>
    <t>Total on which contributions apply</t>
  </si>
  <si>
    <t>max</t>
  </si>
  <si>
    <t>Qualifying Earnings (before cap)</t>
  </si>
  <si>
    <t>Qualifying Earnings (capped) yearly</t>
  </si>
  <si>
    <t>actual for the stated salary</t>
  </si>
  <si>
    <t>Qualifying Earnings (capped) monthly</t>
  </si>
  <si>
    <t>VIAPATH COMPANY STAKEHOLDER PENSION: MATCHING CONTRIBUTION SALARY SACRIFICE SCHEME</t>
  </si>
  <si>
    <t>STAKEHOLDER COMPANY PENSION SCHEME: EXAMPLES &amp; CALCULATIONS EXPLAINED</t>
  </si>
  <si>
    <t xml:space="preserve">The Stakeholder Pension is a salary sacrifice scheme, it is a matching contribution scheme by the employer, Matching   3%, 4%,5% or 6% there are no Minimum and Maximum Thresholds with this scheme, however you do need to pay 20% tax on the % contribution you decide to contribute, for example a 3% contribution from you would actually be £3.75%  this is calculated 3 % divided by 0.8 = 3.75%   As an example 27K salary divided by 12 months = £22500.00 x by 3.75% = £84.38 employee  contribution and £22,500 x 3% = £67.50 employer                                                                                                  </t>
  </si>
  <si>
    <t>Your Salary</t>
  </si>
  <si>
    <t>% Contribution</t>
  </si>
  <si>
    <t>Employer (Viapath's) Monthly Contribution</t>
  </si>
  <si>
    <t>Employee Effective Contribution</t>
  </si>
  <si>
    <t>Employee Annual Contribution</t>
  </si>
  <si>
    <t>Employer Annual Contribution</t>
  </si>
  <si>
    <t>WORKPLACE AUTO-ENROLMENT PENSION SCHEME: SALARY SACRIFICE</t>
  </si>
  <si>
    <t>WORKPLACE AUTO-ENROLMENT PENSION SCHEME:
EXAMPLES &amp; CALCULATIONS EXPLAINED</t>
  </si>
  <si>
    <r>
      <t xml:space="preserve">The workplace pension auto-enrolment scheme % contributions are </t>
    </r>
    <r>
      <rPr>
        <b/>
        <sz val="12"/>
        <color theme="1"/>
        <rFont val="Calibri"/>
        <family val="2"/>
        <scheme val="minor"/>
      </rPr>
      <t>increasing in April 2019.</t>
    </r>
    <r>
      <rPr>
        <sz val="12"/>
        <color theme="1"/>
        <rFont val="Calibri"/>
        <family val="2"/>
        <scheme val="minor"/>
      </rPr>
      <t xml:space="preserve"> You are </t>
    </r>
    <r>
      <rPr>
        <b/>
        <sz val="12"/>
        <color theme="1"/>
        <rFont val="Calibri"/>
        <family val="2"/>
        <scheme val="minor"/>
      </rPr>
      <t>currently paying in 3%, this is increasing to 5%</t>
    </r>
    <r>
      <rPr>
        <sz val="12"/>
        <color theme="1"/>
        <rFont val="Calibri"/>
        <family val="2"/>
        <scheme val="minor"/>
      </rPr>
      <t xml:space="preserve"> and as an employer Viapath contributions are also increasing from 2% to 3%. This is a salary sacrifice scheme that has minimum &amp; maximum thresholds. </t>
    </r>
    <r>
      <rPr>
        <b/>
        <sz val="12"/>
        <color theme="1"/>
        <rFont val="Calibri"/>
        <family val="2"/>
        <scheme val="minor"/>
      </rPr>
      <t>The first £6,136 of your salary is not pensionable</t>
    </r>
    <r>
      <rPr>
        <sz val="12"/>
        <color theme="1"/>
        <rFont val="Calibri"/>
        <family val="2"/>
        <scheme val="minor"/>
      </rPr>
      <t xml:space="preserve">, and the </t>
    </r>
    <r>
      <rPr>
        <b/>
        <sz val="12"/>
        <color theme="1"/>
        <rFont val="Calibri"/>
        <family val="2"/>
        <scheme val="minor"/>
      </rPr>
      <t>maximum salary an employee can pay contributions on is £50,000.</t>
    </r>
    <r>
      <rPr>
        <sz val="12"/>
        <color theme="1"/>
        <rFont val="Calibri"/>
        <family val="2"/>
        <scheme val="minor"/>
      </rPr>
      <t xml:space="preserve"> To calculate your contributions from April onwards please add your annual salary (including London weighting, overtime etc) into the pink box.                           
If you want to cease your contributions into this scheme you will need to contact Legal &amp; General, or if you want to look to move to the Viapath SMART stakeholder pension scheme you will need to contact the Viapath Payroll Team. All contact details can be found in the accompanying email.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</si>
</sst>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_-&quot;£&quot;* #,##0_-;_-&quot;£&quot;* \(#,##0\);_-&quot;£&quot;* &quot;-&quot;??_-;_-@_-"/>
    <numFmt numFmtId="166" formatCode="_-&quot;£&quot;* #,##0.00_-;_-&quot;£&quot;* \(#,##0.00\);_-&quot;£&quot;* &quot;-&quot;??_-;_-@_-"/>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8"/>
      <color theme="0"/>
      <name val="Verdana"/>
      <family val="2"/>
    </font>
    <font>
      <u/>
      <sz val="18"/>
      <color theme="0"/>
      <name val="Verdana"/>
      <family val="2"/>
    </font>
    <font>
      <sz val="10"/>
      <color theme="1"/>
      <name val="Verdana"/>
      <family val="2"/>
    </font>
    <font>
      <u/>
      <sz val="10"/>
      <color theme="1"/>
      <name val="Verdana"/>
      <family val="2"/>
    </font>
    <font>
      <b/>
      <sz val="12"/>
      <color theme="0"/>
      <name val="Verdana"/>
      <family val="2"/>
    </font>
    <font>
      <sz val="11"/>
      <color theme="1"/>
      <name val="Verdana"/>
      <family val="2"/>
    </font>
    <font>
      <b/>
      <sz val="12"/>
      <color theme="1"/>
      <name val="Calibri"/>
      <family val="2"/>
      <scheme val="minor"/>
    </font>
    <font>
      <b/>
      <sz val="10"/>
      <color theme="1"/>
      <name val="Verdana"/>
      <family val="2"/>
    </font>
    <font>
      <sz val="10"/>
      <color theme="0"/>
      <name val="Verdana"/>
      <family val="2"/>
    </font>
    <font>
      <b/>
      <sz val="16"/>
      <color theme="0"/>
      <name val="Calibri"/>
      <family val="2"/>
      <scheme val="minor"/>
    </font>
    <font>
      <sz val="10"/>
      <name val="Verdana"/>
      <family val="2"/>
    </font>
    <font>
      <b/>
      <i/>
      <sz val="10"/>
      <color theme="1"/>
      <name val="Verdana"/>
      <family val="2"/>
    </font>
    <font>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10B1AE"/>
        <bgColor indexed="64"/>
      </patternFill>
    </fill>
    <fill>
      <patternFill patternType="solid">
        <fgColor rgb="FFFF9E0C"/>
        <bgColor indexed="64"/>
      </patternFill>
    </fill>
    <fill>
      <patternFill patternType="solid">
        <fgColor rgb="FFFFCC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tint="-0.249977111117893"/>
        <bgColor indexed="64"/>
      </patternFill>
    </fill>
    <fill>
      <patternFill patternType="solid">
        <fgColor rgb="FF6D15D8"/>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2">
    <xf numFmtId="0" fontId="0" fillId="0" borderId="0" xfId="0"/>
    <xf numFmtId="0" fontId="0" fillId="2" borderId="0" xfId="0" applyFill="1"/>
    <xf numFmtId="0" fontId="0" fillId="2" borderId="1" xfId="0" applyFill="1" applyBorder="1"/>
    <xf numFmtId="0" fontId="0" fillId="2" borderId="2" xfId="0" applyFill="1" applyBorder="1"/>
    <xf numFmtId="0" fontId="0" fillId="0" borderId="2" xfId="0" applyBorder="1"/>
    <xf numFmtId="0" fontId="0" fillId="2" borderId="3" xfId="0" applyFill="1" applyBorder="1"/>
    <xf numFmtId="0" fontId="3" fillId="3" borderId="4" xfId="0" applyFont="1" applyFill="1" applyBorder="1" applyAlignment="1">
      <alignment vertical="center"/>
    </xf>
    <xf numFmtId="0" fontId="4" fillId="3" borderId="0" xfId="0" applyFont="1" applyFill="1" applyAlignment="1">
      <alignment vertical="center"/>
    </xf>
    <xf numFmtId="0" fontId="2" fillId="3" borderId="0" xfId="0" applyFont="1" applyFill="1"/>
    <xf numFmtId="0" fontId="0" fillId="2" borderId="5" xfId="0" applyFill="1" applyBorder="1"/>
    <xf numFmtId="0" fontId="5" fillId="2" borderId="4" xfId="0" applyFont="1" applyFill="1" applyBorder="1" applyAlignment="1">
      <alignment vertical="center"/>
    </xf>
    <xf numFmtId="0" fontId="6" fillId="2" borderId="0" xfId="0" applyFont="1" applyFill="1" applyAlignment="1">
      <alignment vertical="center"/>
    </xf>
    <xf numFmtId="0" fontId="8" fillId="2" borderId="4" xfId="0" applyFont="1" applyFill="1" applyBorder="1" applyAlignment="1">
      <alignment vertical="center"/>
    </xf>
    <xf numFmtId="0" fontId="8" fillId="2" borderId="0" xfId="0" applyFont="1" applyFill="1" applyAlignment="1">
      <alignment vertical="center"/>
    </xf>
    <xf numFmtId="164" fontId="10" fillId="5" borderId="6" xfId="0" applyNumberFormat="1" applyFont="1" applyFill="1" applyBorder="1" applyAlignment="1">
      <alignment vertical="center" wrapText="1"/>
    </xf>
    <xf numFmtId="165" fontId="10" fillId="6" borderId="9" xfId="0" applyNumberFormat="1" applyFont="1" applyFill="1" applyBorder="1" applyAlignment="1" applyProtection="1">
      <alignment vertical="center"/>
      <protection locked="0"/>
    </xf>
    <xf numFmtId="0" fontId="0" fillId="2" borderId="4" xfId="0" applyFill="1" applyBorder="1"/>
    <xf numFmtId="0" fontId="5" fillId="0" borderId="0" xfId="0" applyFont="1" applyAlignment="1">
      <alignment vertical="center"/>
    </xf>
    <xf numFmtId="0" fontId="5" fillId="0" borderId="0" xfId="0" applyFont="1" applyAlignment="1">
      <alignment horizontal="left" vertical="center" wrapText="1"/>
    </xf>
    <xf numFmtId="0" fontId="5" fillId="7" borderId="10" xfId="0" applyFont="1" applyFill="1" applyBorder="1" applyAlignment="1">
      <alignment horizontal="center" vertical="center" wrapText="1"/>
    </xf>
    <xf numFmtId="164" fontId="5" fillId="8" borderId="10" xfId="0" applyNumberFormat="1" applyFont="1" applyFill="1" applyBorder="1" applyAlignment="1">
      <alignment horizontal="center" vertical="center" wrapText="1"/>
    </xf>
    <xf numFmtId="0" fontId="5" fillId="5" borderId="11"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5" fillId="0" borderId="10" xfId="0" applyFont="1" applyBorder="1" applyAlignment="1">
      <alignment horizontal="center" vertical="center" wrapText="1"/>
    </xf>
    <xf numFmtId="9" fontId="5" fillId="9" borderId="0" xfId="1" applyFont="1" applyFill="1" applyAlignment="1">
      <alignment horizontal="center" vertical="center"/>
    </xf>
    <xf numFmtId="164" fontId="5" fillId="0" borderId="12" xfId="0" applyNumberFormat="1" applyFont="1" applyBorder="1" applyAlignment="1">
      <alignment vertical="center" wrapText="1"/>
    </xf>
    <xf numFmtId="166" fontId="5" fillId="5" borderId="10" xfId="0" applyNumberFormat="1" applyFont="1" applyFill="1" applyBorder="1" applyAlignment="1">
      <alignment vertical="center"/>
    </xf>
    <xf numFmtId="166" fontId="11" fillId="4" borderId="10" xfId="0" applyNumberFormat="1" applyFont="1" applyFill="1" applyBorder="1" applyAlignment="1">
      <alignment vertical="center"/>
    </xf>
    <xf numFmtId="166" fontId="5" fillId="0" borderId="10" xfId="0" applyNumberFormat="1" applyFont="1" applyBorder="1" applyAlignment="1">
      <alignment vertical="center"/>
    </xf>
    <xf numFmtId="166" fontId="5" fillId="2" borderId="0" xfId="0" applyNumberFormat="1" applyFont="1" applyFill="1" applyAlignment="1">
      <alignment vertical="center"/>
    </xf>
    <xf numFmtId="164" fontId="5" fillId="0" borderId="0" xfId="0" applyNumberFormat="1" applyFont="1" applyAlignment="1">
      <alignment vertical="center"/>
    </xf>
    <xf numFmtId="166" fontId="5" fillId="0" borderId="0" xfId="0" applyNumberFormat="1" applyFont="1" applyAlignment="1">
      <alignment vertical="center"/>
    </xf>
    <xf numFmtId="165" fontId="5" fillId="0" borderId="0" xfId="0" applyNumberFormat="1" applyFont="1" applyAlignment="1">
      <alignment vertical="center"/>
    </xf>
    <xf numFmtId="165" fontId="5" fillId="2" borderId="0" xfId="0" applyNumberFormat="1" applyFont="1" applyFill="1" applyAlignment="1">
      <alignment vertical="center"/>
    </xf>
    <xf numFmtId="0" fontId="5" fillId="2" borderId="0" xfId="0" applyFont="1" applyFill="1" applyAlignment="1">
      <alignment vertical="center"/>
    </xf>
    <xf numFmtId="44" fontId="5" fillId="0" borderId="16" xfId="0" applyNumberFormat="1" applyFont="1" applyBorder="1" applyAlignment="1">
      <alignment vertical="center"/>
    </xf>
    <xf numFmtId="0" fontId="9" fillId="2" borderId="0" xfId="0" applyFont="1" applyFill="1" applyAlignment="1">
      <alignment vertical="top" wrapText="1"/>
    </xf>
    <xf numFmtId="44" fontId="5" fillId="0" borderId="0" xfId="0" applyNumberFormat="1" applyFont="1" applyAlignment="1">
      <alignment vertical="center"/>
    </xf>
    <xf numFmtId="166" fontId="5" fillId="7" borderId="0" xfId="0" applyNumberFormat="1" applyFont="1" applyFill="1" applyAlignment="1">
      <alignment vertical="center"/>
    </xf>
    <xf numFmtId="164" fontId="5" fillId="0" borderId="10" xfId="0" applyNumberFormat="1" applyFont="1" applyBorder="1" applyAlignment="1">
      <alignment vertical="center"/>
    </xf>
    <xf numFmtId="44" fontId="5" fillId="0" borderId="10" xfId="0" applyNumberFormat="1" applyFont="1" applyBorder="1" applyAlignment="1">
      <alignment vertical="center"/>
    </xf>
    <xf numFmtId="0" fontId="5" fillId="2" borderId="0" xfId="0" applyFont="1" applyFill="1" applyAlignment="1">
      <alignment horizontal="left" vertical="center" wrapText="1"/>
    </xf>
    <xf numFmtId="0" fontId="0" fillId="2" borderId="13" xfId="0" applyFill="1" applyBorder="1"/>
    <xf numFmtId="0" fontId="0" fillId="2" borderId="14" xfId="0" applyFill="1" applyBorder="1"/>
    <xf numFmtId="0" fontId="5" fillId="2" borderId="14" xfId="0" applyFont="1" applyFill="1" applyBorder="1" applyAlignment="1">
      <alignment vertical="center"/>
    </xf>
    <xf numFmtId="0" fontId="0" fillId="0" borderId="14" xfId="0" applyBorder="1"/>
    <xf numFmtId="0" fontId="9" fillId="2" borderId="14" xfId="0" applyFont="1" applyFill="1" applyBorder="1" applyAlignment="1">
      <alignment vertical="top" wrapText="1"/>
    </xf>
    <xf numFmtId="0" fontId="0" fillId="2" borderId="15" xfId="0" applyFill="1" applyBorder="1"/>
    <xf numFmtId="164" fontId="5" fillId="2" borderId="0" xfId="0" applyNumberFormat="1" applyFont="1" applyFill="1" applyAlignment="1">
      <alignment vertical="center"/>
    </xf>
    <xf numFmtId="0" fontId="5" fillId="10" borderId="4" xfId="0" applyFont="1" applyFill="1" applyBorder="1" applyAlignment="1">
      <alignment vertical="center"/>
    </xf>
    <xf numFmtId="164" fontId="5" fillId="10" borderId="0" xfId="0" applyNumberFormat="1" applyFont="1" applyFill="1" applyAlignment="1">
      <alignment vertical="center"/>
    </xf>
    <xf numFmtId="0" fontId="5" fillId="10" borderId="0" xfId="0" applyFont="1" applyFill="1" applyAlignment="1">
      <alignment vertical="center"/>
    </xf>
    <xf numFmtId="0" fontId="0" fillId="10" borderId="0" xfId="0" applyFill="1"/>
    <xf numFmtId="0" fontId="0" fillId="10" borderId="5" xfId="0" applyFill="1" applyBorder="1"/>
    <xf numFmtId="165" fontId="10" fillId="5" borderId="9" xfId="0" applyNumberFormat="1" applyFont="1" applyFill="1" applyBorder="1" applyAlignment="1">
      <alignment vertical="center"/>
    </xf>
    <xf numFmtId="164" fontId="10" fillId="2" borderId="0" xfId="0" applyNumberFormat="1" applyFont="1" applyFill="1" applyAlignment="1">
      <alignment vertical="center"/>
    </xf>
    <xf numFmtId="0" fontId="5" fillId="0" borderId="17" xfId="0" applyFont="1" applyBorder="1" applyAlignment="1">
      <alignment horizontal="center" vertical="center" wrapText="1"/>
    </xf>
    <xf numFmtId="0" fontId="13" fillId="5" borderId="11" xfId="0" applyFont="1" applyFill="1" applyBorder="1" applyAlignment="1">
      <alignment horizontal="center" vertical="center" wrapText="1"/>
    </xf>
    <xf numFmtId="164" fontId="11" fillId="11" borderId="10" xfId="0" applyNumberFormat="1" applyFont="1" applyFill="1" applyBorder="1" applyAlignment="1">
      <alignment horizontal="center" vertical="center" wrapText="1"/>
    </xf>
    <xf numFmtId="0" fontId="0" fillId="2" borderId="0" xfId="0" applyFill="1" applyAlignment="1">
      <alignment horizontal="center" wrapText="1"/>
    </xf>
    <xf numFmtId="0" fontId="5" fillId="2" borderId="11" xfId="0" applyFont="1" applyFill="1" applyBorder="1" applyAlignment="1">
      <alignment horizontal="center" vertical="center" wrapText="1"/>
    </xf>
    <xf numFmtId="164" fontId="5" fillId="2" borderId="10" xfId="0" applyNumberFormat="1" applyFont="1" applyFill="1" applyBorder="1" applyAlignment="1">
      <alignment horizontal="center" vertical="center" wrapText="1"/>
    </xf>
    <xf numFmtId="9" fontId="5" fillId="0" borderId="17" xfId="0" applyNumberFormat="1" applyFont="1" applyBorder="1" applyAlignment="1">
      <alignment horizontal="center" vertical="center"/>
    </xf>
    <xf numFmtId="166" fontId="13" fillId="5" borderId="10" xfId="0" applyNumberFormat="1" applyFont="1" applyFill="1" applyBorder="1" applyAlignment="1">
      <alignment vertical="center"/>
    </xf>
    <xf numFmtId="166" fontId="11" fillId="11" borderId="10" xfId="0" applyNumberFormat="1" applyFont="1" applyFill="1" applyBorder="1" applyAlignment="1">
      <alignment vertical="center"/>
    </xf>
    <xf numFmtId="166" fontId="5" fillId="0" borderId="10" xfId="0" applyNumberFormat="1" applyFont="1" applyBorder="1" applyAlignment="1">
      <alignment horizontal="left" vertical="center" wrapText="1"/>
    </xf>
    <xf numFmtId="10" fontId="5" fillId="2" borderId="0" xfId="0" applyNumberFormat="1" applyFont="1" applyFill="1" applyAlignment="1">
      <alignment horizontal="center" vertical="center"/>
    </xf>
    <xf numFmtId="166" fontId="5" fillId="2" borderId="10" xfId="0" applyNumberFormat="1" applyFont="1" applyFill="1" applyBorder="1" applyAlignment="1">
      <alignment vertical="center"/>
    </xf>
    <xf numFmtId="0" fontId="14" fillId="2" borderId="4" xfId="0" applyFont="1" applyFill="1" applyBorder="1" applyAlignment="1">
      <alignment vertical="center" wrapText="1"/>
    </xf>
    <xf numFmtId="0" fontId="14" fillId="2" borderId="0" xfId="0" applyFont="1" applyFill="1" applyAlignment="1">
      <alignment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164" fontId="7" fillId="4" borderId="6" xfId="0" applyNumberFormat="1" applyFont="1" applyFill="1" applyBorder="1" applyAlignment="1">
      <alignment horizontal="left" vertical="center" wrapText="1"/>
    </xf>
    <xf numFmtId="164" fontId="7" fillId="4" borderId="7" xfId="0" applyNumberFormat="1" applyFont="1" applyFill="1" applyBorder="1" applyAlignment="1">
      <alignment horizontal="left" vertical="center" wrapText="1"/>
    </xf>
    <xf numFmtId="164" fontId="7" fillId="4" borderId="8" xfId="0" applyNumberFormat="1" applyFont="1" applyFill="1" applyBorder="1" applyAlignment="1">
      <alignment horizontal="left" vertical="center" wrapText="1"/>
    </xf>
    <xf numFmtId="164" fontId="7" fillId="4" borderId="6" xfId="0" applyNumberFormat="1" applyFont="1" applyFill="1" applyBorder="1" applyAlignment="1">
      <alignment horizontal="center" vertical="center" wrapText="1"/>
    </xf>
    <xf numFmtId="164" fontId="7" fillId="4" borderId="7" xfId="0" applyNumberFormat="1" applyFont="1" applyFill="1" applyBorder="1" applyAlignment="1">
      <alignment horizontal="center" vertical="center" wrapText="1"/>
    </xf>
    <xf numFmtId="164" fontId="7" fillId="4" borderId="8" xfId="0" applyNumberFormat="1"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0" xfId="0" applyFont="1" applyAlignment="1">
      <alignment horizontal="left" vertical="top" wrapText="1"/>
    </xf>
    <xf numFmtId="0" fontId="15" fillId="0" borderId="5"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164" fontId="7" fillId="11" borderId="6" xfId="0" applyNumberFormat="1" applyFont="1" applyFill="1" applyBorder="1" applyAlignment="1">
      <alignment horizontal="left" vertical="center" wrapText="1"/>
    </xf>
    <xf numFmtId="164" fontId="7" fillId="11" borderId="7" xfId="0" applyNumberFormat="1" applyFont="1" applyFill="1" applyBorder="1" applyAlignment="1">
      <alignment horizontal="left" vertical="center" wrapText="1"/>
    </xf>
    <xf numFmtId="164" fontId="7" fillId="11" borderId="8" xfId="0" applyNumberFormat="1" applyFont="1" applyFill="1" applyBorder="1" applyAlignment="1">
      <alignment horizontal="left" vertical="center" wrapText="1"/>
    </xf>
    <xf numFmtId="0" fontId="12" fillId="11" borderId="6" xfId="0" applyFont="1" applyFill="1" applyBorder="1" applyAlignment="1">
      <alignment horizontal="center" vertical="top" wrapText="1"/>
    </xf>
    <xf numFmtId="0" fontId="12" fillId="11" borderId="7" xfId="0" applyFont="1" applyFill="1" applyBorder="1" applyAlignment="1">
      <alignment horizontal="center" vertical="top" wrapText="1"/>
    </xf>
    <xf numFmtId="0" fontId="12" fillId="11" borderId="8" xfId="0" applyFont="1" applyFill="1" applyBorder="1" applyAlignment="1">
      <alignment horizontal="center"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0D47-C277-4BB9-A88C-0D6BBDFE4CDF}">
  <dimension ref="A1:AB71"/>
  <sheetViews>
    <sheetView tabSelected="1" workbookViewId="0">
      <selection activeCell="O16" sqref="O16"/>
    </sheetView>
  </sheetViews>
  <sheetFormatPr defaultColWidth="8.7109375" defaultRowHeight="15" x14ac:dyDescent="0.25"/>
  <cols>
    <col min="1" max="1" width="2.5703125" style="1" customWidth="1"/>
    <col min="2" max="2" width="40.42578125" bestFit="1" customWidth="1"/>
    <col min="3" max="3" width="25.140625" customWidth="1"/>
    <col min="4" max="4" width="23.28515625" customWidth="1"/>
    <col min="5" max="5" width="10.5703125" bestFit="1" customWidth="1"/>
    <col min="7" max="7" width="37" hidden="1" customWidth="1"/>
    <col min="8" max="8" width="13.7109375" hidden="1" customWidth="1"/>
    <col min="9" max="10" width="12.42578125" hidden="1" customWidth="1"/>
    <col min="11" max="11" width="27.7109375" hidden="1" customWidth="1"/>
    <col min="24" max="28" width="9.140625" style="1" customWidth="1"/>
  </cols>
  <sheetData>
    <row r="1" spans="2:23" s="1" customFormat="1" ht="13.5" customHeight="1" thickBot="1" x14ac:dyDescent="0.3"/>
    <row r="2" spans="2:23" x14ac:dyDescent="0.25">
      <c r="B2" s="2"/>
      <c r="C2" s="3"/>
      <c r="D2" s="3"/>
      <c r="E2" s="3"/>
      <c r="F2" s="3"/>
      <c r="G2" s="4"/>
      <c r="H2" s="4"/>
      <c r="I2" s="4"/>
      <c r="J2" s="4"/>
      <c r="K2" s="4"/>
      <c r="L2" s="3"/>
      <c r="M2" s="3"/>
      <c r="N2" s="3"/>
      <c r="O2" s="3"/>
      <c r="P2" s="3"/>
      <c r="Q2" s="3"/>
      <c r="R2" s="3"/>
      <c r="S2" s="3"/>
      <c r="T2" s="3"/>
      <c r="U2" s="3"/>
      <c r="V2" s="3"/>
      <c r="W2" s="5"/>
    </row>
    <row r="3" spans="2:23" ht="22.5" x14ac:dyDescent="0.25">
      <c r="B3" s="6" t="s">
        <v>0</v>
      </c>
      <c r="C3" s="7"/>
      <c r="D3" s="8"/>
      <c r="E3" s="7"/>
      <c r="F3" s="7"/>
      <c r="L3" s="1"/>
      <c r="M3" s="1"/>
      <c r="N3" s="1"/>
      <c r="O3" s="1"/>
      <c r="P3" s="1"/>
      <c r="Q3" s="1"/>
      <c r="R3" s="1"/>
      <c r="S3" s="1"/>
      <c r="T3" s="1"/>
      <c r="U3" s="1"/>
      <c r="V3" s="1"/>
      <c r="W3" s="9"/>
    </row>
    <row r="4" spans="2:23" ht="15.75" thickBot="1" x14ac:dyDescent="0.3">
      <c r="B4" s="10"/>
      <c r="C4" s="11"/>
      <c r="D4" s="11"/>
      <c r="E4" s="11"/>
      <c r="F4" s="11"/>
      <c r="L4" s="1"/>
      <c r="M4" s="1"/>
      <c r="N4" s="1"/>
      <c r="O4" s="1"/>
      <c r="P4" s="1"/>
      <c r="Q4" s="1"/>
      <c r="R4" s="1"/>
      <c r="S4" s="1"/>
      <c r="T4" s="1"/>
      <c r="U4" s="1"/>
      <c r="V4" s="1"/>
      <c r="W4" s="9"/>
    </row>
    <row r="5" spans="2:23" ht="54.75" customHeight="1" thickBot="1" x14ac:dyDescent="0.3">
      <c r="B5" s="72" t="s">
        <v>23</v>
      </c>
      <c r="C5" s="73"/>
      <c r="D5" s="73"/>
      <c r="E5" s="73"/>
      <c r="F5" s="74"/>
      <c r="L5" s="1"/>
      <c r="M5" s="75" t="s">
        <v>24</v>
      </c>
      <c r="N5" s="76"/>
      <c r="O5" s="76"/>
      <c r="P5" s="76"/>
      <c r="Q5" s="76"/>
      <c r="R5" s="76"/>
      <c r="S5" s="76"/>
      <c r="T5" s="76"/>
      <c r="U5" s="76"/>
      <c r="V5" s="77"/>
      <c r="W5" s="9"/>
    </row>
    <row r="6" spans="2:23" ht="33.75" customHeight="1" thickBot="1" x14ac:dyDescent="0.3">
      <c r="B6" s="12"/>
      <c r="C6" s="13"/>
      <c r="D6" s="13"/>
      <c r="E6" s="13"/>
      <c r="F6" s="13"/>
      <c r="L6" s="1"/>
      <c r="M6" s="78" t="s">
        <v>25</v>
      </c>
      <c r="N6" s="79"/>
      <c r="O6" s="79"/>
      <c r="P6" s="79"/>
      <c r="Q6" s="79"/>
      <c r="R6" s="79"/>
      <c r="S6" s="79"/>
      <c r="T6" s="79"/>
      <c r="U6" s="79"/>
      <c r="V6" s="80"/>
      <c r="W6" s="9"/>
    </row>
    <row r="7" spans="2:23" ht="15.75" customHeight="1" thickBot="1" x14ac:dyDescent="0.3">
      <c r="B7" s="14" t="s">
        <v>1</v>
      </c>
      <c r="C7" s="15">
        <v>25500</v>
      </c>
      <c r="D7" s="11"/>
      <c r="E7" s="1"/>
      <c r="F7" s="11"/>
      <c r="L7" s="1"/>
      <c r="M7" s="81"/>
      <c r="N7" s="82"/>
      <c r="O7" s="82"/>
      <c r="P7" s="82"/>
      <c r="Q7" s="82"/>
      <c r="R7" s="82"/>
      <c r="S7" s="82"/>
      <c r="T7" s="82"/>
      <c r="U7" s="82"/>
      <c r="V7" s="83"/>
      <c r="W7" s="9"/>
    </row>
    <row r="8" spans="2:23" ht="15" customHeight="1" x14ac:dyDescent="0.25">
      <c r="B8" s="16"/>
      <c r="C8" s="1"/>
      <c r="D8" s="1"/>
      <c r="E8" s="1"/>
      <c r="F8" s="1"/>
      <c r="G8" s="17"/>
      <c r="H8" s="18"/>
      <c r="L8" s="1"/>
      <c r="M8" s="81"/>
      <c r="N8" s="82"/>
      <c r="O8" s="82"/>
      <c r="P8" s="82"/>
      <c r="Q8" s="82"/>
      <c r="R8" s="82"/>
      <c r="S8" s="82"/>
      <c r="T8" s="82"/>
      <c r="U8" s="82"/>
      <c r="V8" s="83"/>
      <c r="W8" s="9"/>
    </row>
    <row r="9" spans="2:23" ht="25.5" x14ac:dyDescent="0.25">
      <c r="B9" s="16"/>
      <c r="C9" s="1"/>
      <c r="D9" s="1"/>
      <c r="E9" s="1"/>
      <c r="F9" s="1"/>
      <c r="I9" s="19" t="s">
        <v>2</v>
      </c>
      <c r="J9" s="20" t="s">
        <v>3</v>
      </c>
      <c r="L9" s="1"/>
      <c r="M9" s="81"/>
      <c r="N9" s="82"/>
      <c r="O9" s="82"/>
      <c r="P9" s="82"/>
      <c r="Q9" s="82"/>
      <c r="R9" s="82"/>
      <c r="S9" s="82"/>
      <c r="T9" s="82"/>
      <c r="U9" s="82"/>
      <c r="V9" s="83"/>
      <c r="W9" s="9"/>
    </row>
    <row r="10" spans="2:23" ht="25.5" x14ac:dyDescent="0.25">
      <c r="B10" s="16"/>
      <c r="C10" s="21" t="str">
        <f>"Employee (Your) Contribution at "&amp;I10*100&amp;"%"</f>
        <v>Employee (Your) Contribution at 5%</v>
      </c>
      <c r="D10" s="22" t="str">
        <f>"Employer (Viapath's) Contribution at "&amp;J10*100&amp;"%"</f>
        <v>Employer (Viapath's) Contribution at 3%</v>
      </c>
      <c r="E10" s="23" t="s">
        <v>4</v>
      </c>
      <c r="F10" s="1"/>
      <c r="I10" s="24">
        <v>0.05</v>
      </c>
      <c r="J10" s="24">
        <v>0.03</v>
      </c>
      <c r="L10" s="1"/>
      <c r="M10" s="81"/>
      <c r="N10" s="82"/>
      <c r="O10" s="82"/>
      <c r="P10" s="82"/>
      <c r="Q10" s="82"/>
      <c r="R10" s="82"/>
      <c r="S10" s="82"/>
      <c r="T10" s="82"/>
      <c r="U10" s="82"/>
      <c r="V10" s="83"/>
      <c r="W10" s="9"/>
    </row>
    <row r="11" spans="2:23" ht="15" customHeight="1" x14ac:dyDescent="0.25">
      <c r="B11" s="25" t="s">
        <v>5</v>
      </c>
      <c r="C11" s="26">
        <f>I18</f>
        <v>80.683333333333337</v>
      </c>
      <c r="D11" s="27">
        <f>J18</f>
        <v>48.41</v>
      </c>
      <c r="E11" s="28">
        <f>C11+D11</f>
        <v>129.09333333333333</v>
      </c>
      <c r="F11" s="29"/>
      <c r="G11" s="30" t="s">
        <v>6</v>
      </c>
      <c r="H11" s="31">
        <v>6136</v>
      </c>
      <c r="I11" s="31"/>
      <c r="J11" s="31"/>
      <c r="K11" s="32"/>
      <c r="L11" s="1"/>
      <c r="M11" s="81"/>
      <c r="N11" s="82"/>
      <c r="O11" s="82"/>
      <c r="P11" s="82"/>
      <c r="Q11" s="82"/>
      <c r="R11" s="82"/>
      <c r="S11" s="82"/>
      <c r="T11" s="82"/>
      <c r="U11" s="82"/>
      <c r="V11" s="83"/>
      <c r="W11" s="9"/>
    </row>
    <row r="12" spans="2:23" ht="61.5" customHeight="1" thickBot="1" x14ac:dyDescent="0.3">
      <c r="B12" s="16"/>
      <c r="C12" s="1"/>
      <c r="D12" s="1"/>
      <c r="E12" s="1"/>
      <c r="F12" s="33"/>
      <c r="G12" s="30" t="s">
        <v>7</v>
      </c>
      <c r="H12" s="31">
        <v>50000</v>
      </c>
      <c r="I12" s="31"/>
      <c r="J12" s="31"/>
      <c r="K12" s="32"/>
      <c r="L12" s="1"/>
      <c r="M12" s="84"/>
      <c r="N12" s="85"/>
      <c r="O12" s="85"/>
      <c r="P12" s="85"/>
      <c r="Q12" s="85"/>
      <c r="R12" s="85"/>
      <c r="S12" s="85"/>
      <c r="T12" s="85"/>
      <c r="U12" s="85"/>
      <c r="V12" s="86"/>
      <c r="W12" s="9"/>
    </row>
    <row r="13" spans="2:23" ht="15" customHeight="1" x14ac:dyDescent="0.25">
      <c r="B13" s="16"/>
      <c r="C13" s="1"/>
      <c r="D13" s="1"/>
      <c r="E13" s="1"/>
      <c r="F13" s="34"/>
      <c r="G13" s="30" t="s">
        <v>8</v>
      </c>
      <c r="H13" s="35">
        <f>H12-H11</f>
        <v>43864</v>
      </c>
      <c r="I13" s="31">
        <f>$H13*I$10</f>
        <v>2193.2000000000003</v>
      </c>
      <c r="J13" s="31">
        <f>$H13*J$10</f>
        <v>1315.9199999999998</v>
      </c>
      <c r="K13" s="17" t="s">
        <v>9</v>
      </c>
      <c r="L13" s="1"/>
      <c r="M13" s="36"/>
      <c r="N13" s="36"/>
      <c r="O13" s="36"/>
      <c r="P13" s="36"/>
      <c r="Q13" s="36"/>
      <c r="R13" s="36"/>
      <c r="S13" s="36"/>
      <c r="T13" s="36"/>
      <c r="U13" s="36"/>
      <c r="V13" s="36"/>
      <c r="W13" s="9"/>
    </row>
    <row r="14" spans="2:23" ht="15" customHeight="1" x14ac:dyDescent="0.25">
      <c r="B14" s="16"/>
      <c r="C14" s="1"/>
      <c r="D14" s="1"/>
      <c r="E14" s="1"/>
      <c r="F14" s="34"/>
      <c r="G14" s="30" t="s">
        <v>10</v>
      </c>
      <c r="H14" s="37">
        <f>C7-H11</f>
        <v>19364</v>
      </c>
      <c r="I14" s="17"/>
      <c r="J14" s="17"/>
      <c r="K14" s="17"/>
      <c r="L14" s="1"/>
      <c r="M14" s="36"/>
      <c r="N14" s="36"/>
      <c r="O14" s="36"/>
      <c r="P14" s="36"/>
      <c r="Q14" s="36"/>
      <c r="R14" s="36"/>
      <c r="S14" s="36"/>
      <c r="T14" s="36"/>
      <c r="U14" s="36"/>
      <c r="V14" s="36"/>
      <c r="W14" s="9"/>
    </row>
    <row r="15" spans="2:23" ht="15" customHeight="1" x14ac:dyDescent="0.25">
      <c r="B15" s="16"/>
      <c r="C15" s="1"/>
      <c r="D15" s="1"/>
      <c r="E15" s="1"/>
      <c r="F15" s="34"/>
      <c r="G15" s="30"/>
      <c r="H15" s="37"/>
      <c r="I15" s="17"/>
      <c r="J15" s="17"/>
      <c r="K15" s="17"/>
      <c r="L15" s="1"/>
      <c r="M15" s="36"/>
      <c r="N15" s="36"/>
      <c r="O15" s="36"/>
      <c r="P15" s="36"/>
      <c r="Q15" s="36"/>
      <c r="R15" s="36"/>
      <c r="S15" s="36"/>
      <c r="T15" s="36"/>
      <c r="U15" s="36"/>
      <c r="V15" s="36"/>
      <c r="W15" s="9"/>
    </row>
    <row r="16" spans="2:23" ht="15" customHeight="1" x14ac:dyDescent="0.25">
      <c r="B16" s="16"/>
      <c r="C16" s="1"/>
      <c r="D16" s="1"/>
      <c r="E16" s="1"/>
      <c r="F16" s="34"/>
      <c r="G16" s="30"/>
      <c r="H16" s="37"/>
      <c r="I16" s="17"/>
      <c r="J16" s="17"/>
      <c r="K16" s="17"/>
      <c r="L16" s="1"/>
      <c r="M16" s="36"/>
      <c r="N16" s="36"/>
      <c r="O16" s="36"/>
      <c r="P16" s="36"/>
      <c r="Q16" s="36"/>
      <c r="R16" s="36"/>
      <c r="S16" s="36"/>
      <c r="T16" s="36"/>
      <c r="U16" s="36"/>
      <c r="V16" s="36"/>
      <c r="W16" s="9"/>
    </row>
    <row r="17" spans="2:23" ht="15" customHeight="1" x14ac:dyDescent="0.25">
      <c r="B17" s="16"/>
      <c r="C17" s="1"/>
      <c r="D17" s="1"/>
      <c r="E17" s="1"/>
      <c r="F17" s="34"/>
      <c r="G17" s="30" t="s">
        <v>11</v>
      </c>
      <c r="H17" s="38">
        <f>IF(H14&gt;H13,H13,IF(H14&lt;H11,0,H14))</f>
        <v>19364</v>
      </c>
      <c r="I17" s="31">
        <f>$H17*I$10</f>
        <v>968.2</v>
      </c>
      <c r="J17" s="31">
        <f>$H17*J$10</f>
        <v>580.91999999999996</v>
      </c>
      <c r="K17" s="17" t="s">
        <v>12</v>
      </c>
      <c r="L17" s="1"/>
      <c r="M17" s="36"/>
      <c r="N17" s="36"/>
      <c r="O17" s="36"/>
      <c r="P17" s="36"/>
      <c r="Q17" s="36"/>
      <c r="R17" s="36"/>
      <c r="S17" s="36"/>
      <c r="T17" s="36"/>
      <c r="U17" s="36"/>
      <c r="V17" s="36"/>
      <c r="W17" s="9"/>
    </row>
    <row r="18" spans="2:23" ht="15" customHeight="1" x14ac:dyDescent="0.25">
      <c r="B18" s="16"/>
      <c r="C18" s="1"/>
      <c r="D18" s="1"/>
      <c r="E18" s="1"/>
      <c r="F18" s="34"/>
      <c r="G18" s="39" t="s">
        <v>13</v>
      </c>
      <c r="H18" s="40">
        <f>H17/12</f>
        <v>1613.6666666666667</v>
      </c>
      <c r="I18" s="40">
        <f>I17/12</f>
        <v>80.683333333333337</v>
      </c>
      <c r="J18" s="40">
        <f>J17/12</f>
        <v>48.41</v>
      </c>
      <c r="K18" s="17" t="s">
        <v>12</v>
      </c>
      <c r="L18" s="1"/>
      <c r="M18" s="36"/>
      <c r="N18" s="36"/>
      <c r="O18" s="36"/>
      <c r="P18" s="36"/>
      <c r="Q18" s="36"/>
      <c r="R18" s="36"/>
      <c r="S18" s="36"/>
      <c r="T18" s="36"/>
      <c r="U18" s="36"/>
      <c r="V18" s="36"/>
      <c r="W18" s="9"/>
    </row>
    <row r="19" spans="2:23" ht="15" customHeight="1" x14ac:dyDescent="0.25">
      <c r="B19" s="10"/>
      <c r="C19" s="41"/>
      <c r="D19" s="41"/>
      <c r="E19" s="41"/>
      <c r="F19" s="34"/>
      <c r="L19" s="1"/>
      <c r="M19" s="36"/>
      <c r="N19" s="36"/>
      <c r="O19" s="36"/>
      <c r="P19" s="36"/>
      <c r="Q19" s="36"/>
      <c r="R19" s="36"/>
      <c r="S19" s="36"/>
      <c r="T19" s="36"/>
      <c r="U19" s="36"/>
      <c r="V19" s="36"/>
      <c r="W19" s="9"/>
    </row>
    <row r="20" spans="2:23" ht="15.75" customHeight="1" thickBot="1" x14ac:dyDescent="0.3">
      <c r="B20" s="42"/>
      <c r="C20" s="43"/>
      <c r="D20" s="43"/>
      <c r="E20" s="43"/>
      <c r="F20" s="44"/>
      <c r="G20" s="45"/>
      <c r="H20" s="45"/>
      <c r="I20" s="45"/>
      <c r="J20" s="45"/>
      <c r="K20" s="45"/>
      <c r="L20" s="43"/>
      <c r="M20" s="46"/>
      <c r="N20" s="46"/>
      <c r="O20" s="46"/>
      <c r="P20" s="46"/>
      <c r="Q20" s="46"/>
      <c r="R20" s="46"/>
      <c r="S20" s="46"/>
      <c r="T20" s="46"/>
      <c r="U20" s="46"/>
      <c r="V20" s="46"/>
      <c r="W20" s="47"/>
    </row>
    <row r="21" spans="2:23" hidden="1" x14ac:dyDescent="0.25">
      <c r="B21" s="16"/>
      <c r="C21" s="1"/>
      <c r="D21" s="1"/>
      <c r="E21" s="1"/>
      <c r="F21" s="34"/>
      <c r="G21" s="1"/>
      <c r="H21" s="1"/>
      <c r="I21" s="1"/>
      <c r="J21" s="1"/>
      <c r="K21" s="1"/>
      <c r="L21" s="1"/>
      <c r="M21" s="1"/>
      <c r="N21" s="1"/>
      <c r="O21" s="1"/>
      <c r="P21" s="1"/>
      <c r="Q21" s="1"/>
      <c r="R21" s="1"/>
      <c r="S21" s="1"/>
      <c r="T21" s="1"/>
      <c r="U21" s="1"/>
      <c r="V21" s="1"/>
      <c r="W21" s="9"/>
    </row>
    <row r="22" spans="2:23" hidden="1" x14ac:dyDescent="0.25">
      <c r="B22" s="10"/>
      <c r="C22" s="29"/>
      <c r="D22" s="48"/>
      <c r="E22" s="34"/>
      <c r="F22" s="34"/>
      <c r="G22" s="1"/>
      <c r="H22" s="1"/>
      <c r="I22" s="1"/>
      <c r="J22" s="1"/>
      <c r="K22" s="1"/>
      <c r="L22" s="1"/>
      <c r="M22" s="1"/>
      <c r="N22" s="1"/>
      <c r="O22" s="1"/>
      <c r="P22" s="1"/>
      <c r="Q22" s="1"/>
      <c r="R22" s="1"/>
      <c r="S22" s="1"/>
      <c r="T22" s="1"/>
      <c r="U22" s="1"/>
      <c r="V22" s="1"/>
      <c r="W22" s="9"/>
    </row>
    <row r="23" spans="2:23" hidden="1" x14ac:dyDescent="0.25">
      <c r="B23" s="49"/>
      <c r="C23" s="50"/>
      <c r="D23" s="50"/>
      <c r="E23" s="51"/>
      <c r="F23" s="51"/>
      <c r="L23" s="52"/>
      <c r="M23" s="52"/>
      <c r="N23" s="52"/>
      <c r="O23" s="52"/>
      <c r="P23" s="52"/>
      <c r="Q23" s="52"/>
      <c r="R23" s="52"/>
      <c r="S23" s="52"/>
      <c r="T23" s="52"/>
      <c r="U23" s="52"/>
      <c r="V23" s="52"/>
      <c r="W23" s="53"/>
    </row>
    <row r="24" spans="2:23" hidden="1" x14ac:dyDescent="0.25">
      <c r="B24" s="10"/>
      <c r="C24" s="48"/>
      <c r="D24" s="48"/>
      <c r="E24" s="34"/>
      <c r="F24" s="34"/>
      <c r="G24" s="1"/>
      <c r="H24" s="1"/>
      <c r="I24" s="1"/>
      <c r="J24" s="1"/>
      <c r="K24" s="1"/>
      <c r="L24" s="1"/>
      <c r="M24" s="1"/>
      <c r="N24" s="1"/>
      <c r="O24" s="1"/>
      <c r="P24" s="1"/>
      <c r="Q24" s="1"/>
      <c r="R24" s="1"/>
      <c r="S24" s="1"/>
      <c r="T24" s="1"/>
      <c r="U24" s="1"/>
      <c r="V24" s="1"/>
      <c r="W24" s="9"/>
    </row>
    <row r="25" spans="2:23" ht="45" hidden="1" customHeight="1" x14ac:dyDescent="0.25">
      <c r="B25" s="87" t="s">
        <v>14</v>
      </c>
      <c r="C25" s="88"/>
      <c r="D25" s="88"/>
      <c r="E25" s="88"/>
      <c r="F25" s="89"/>
      <c r="L25" s="1"/>
      <c r="M25" s="90" t="s">
        <v>15</v>
      </c>
      <c r="N25" s="91"/>
      <c r="O25" s="91"/>
      <c r="P25" s="91"/>
      <c r="Q25" s="91"/>
      <c r="R25" s="91"/>
      <c r="S25" s="91"/>
      <c r="T25" s="91"/>
      <c r="U25" s="91"/>
      <c r="V25" s="92"/>
      <c r="W25" s="9"/>
    </row>
    <row r="26" spans="2:23" ht="15.75" hidden="1" customHeight="1" x14ac:dyDescent="0.25">
      <c r="B26" s="16"/>
      <c r="C26" s="48"/>
      <c r="D26" s="48"/>
      <c r="E26" s="48"/>
      <c r="F26" s="34"/>
      <c r="G26" s="1"/>
      <c r="H26" s="1"/>
      <c r="I26" s="1"/>
      <c r="J26" s="1"/>
      <c r="K26" s="1"/>
      <c r="L26" s="1"/>
      <c r="M26" s="93" t="s">
        <v>16</v>
      </c>
      <c r="N26" s="94"/>
      <c r="O26" s="94"/>
      <c r="P26" s="94"/>
      <c r="Q26" s="94"/>
      <c r="R26" s="94"/>
      <c r="S26" s="94"/>
      <c r="T26" s="94"/>
      <c r="U26" s="94"/>
      <c r="V26" s="95"/>
      <c r="W26" s="9"/>
    </row>
    <row r="27" spans="2:23" ht="15.75" hidden="1" customHeight="1" x14ac:dyDescent="0.25">
      <c r="B27" s="14" t="s">
        <v>17</v>
      </c>
      <c r="C27" s="54">
        <f>C7</f>
        <v>25500</v>
      </c>
      <c r="D27" s="55"/>
      <c r="E27" s="48"/>
      <c r="F27" s="48"/>
      <c r="G27" s="1"/>
      <c r="H27" s="1"/>
      <c r="I27" s="1"/>
      <c r="J27" s="1"/>
      <c r="K27" s="1"/>
      <c r="L27" s="1"/>
      <c r="M27" s="96"/>
      <c r="N27" s="97"/>
      <c r="O27" s="97"/>
      <c r="P27" s="97"/>
      <c r="Q27" s="97"/>
      <c r="R27" s="97"/>
      <c r="S27" s="97"/>
      <c r="T27" s="97"/>
      <c r="U27" s="97"/>
      <c r="V27" s="98"/>
      <c r="W27" s="9"/>
    </row>
    <row r="28" spans="2:23" ht="15" hidden="1" customHeight="1" x14ac:dyDescent="0.25">
      <c r="B28" s="10"/>
      <c r="C28" s="34"/>
      <c r="D28" s="34"/>
      <c r="E28" s="34"/>
      <c r="F28" s="34"/>
      <c r="G28" s="1"/>
      <c r="H28" s="1"/>
      <c r="I28" s="1"/>
      <c r="J28" s="1"/>
      <c r="K28" s="1"/>
      <c r="L28" s="1"/>
      <c r="M28" s="96"/>
      <c r="N28" s="97"/>
      <c r="O28" s="97"/>
      <c r="P28" s="97"/>
      <c r="Q28" s="97"/>
      <c r="R28" s="97"/>
      <c r="S28" s="97"/>
      <c r="T28" s="97"/>
      <c r="U28" s="97"/>
      <c r="V28" s="98"/>
      <c r="W28" s="9"/>
    </row>
    <row r="29" spans="2:23" ht="15" hidden="1" customHeight="1" x14ac:dyDescent="0.25">
      <c r="B29" s="10"/>
      <c r="C29" s="48"/>
      <c r="D29" s="34"/>
      <c r="E29" s="34"/>
      <c r="F29" s="34"/>
      <c r="G29" s="1"/>
      <c r="H29" s="1"/>
      <c r="I29" s="1"/>
      <c r="J29" s="1"/>
      <c r="K29" s="1"/>
      <c r="L29" s="1"/>
      <c r="M29" s="96"/>
      <c r="N29" s="97"/>
      <c r="O29" s="97"/>
      <c r="P29" s="97"/>
      <c r="Q29" s="97"/>
      <c r="R29" s="97"/>
      <c r="S29" s="97"/>
      <c r="T29" s="97"/>
      <c r="U29" s="97"/>
      <c r="V29" s="98"/>
      <c r="W29" s="9"/>
    </row>
    <row r="30" spans="2:23" ht="40.5" hidden="1" customHeight="1" x14ac:dyDescent="0.25">
      <c r="B30" s="56" t="s">
        <v>18</v>
      </c>
      <c r="C30" s="57" t="str">
        <f>"Employee (Your) Monthly Contribution"</f>
        <v>Employee (Your) Monthly Contribution</v>
      </c>
      <c r="D30" s="58" t="s">
        <v>19</v>
      </c>
      <c r="E30" s="23" t="s">
        <v>4</v>
      </c>
      <c r="F30" s="1"/>
      <c r="G30" s="1"/>
      <c r="H30" s="59" t="s">
        <v>20</v>
      </c>
      <c r="I30" s="60" t="s">
        <v>21</v>
      </c>
      <c r="J30" s="61" t="s">
        <v>22</v>
      </c>
      <c r="K30" s="1"/>
      <c r="L30" s="1"/>
      <c r="M30" s="96"/>
      <c r="N30" s="97"/>
      <c r="O30" s="97"/>
      <c r="P30" s="97"/>
      <c r="Q30" s="97"/>
      <c r="R30" s="97"/>
      <c r="S30" s="97"/>
      <c r="T30" s="97"/>
      <c r="U30" s="97"/>
      <c r="V30" s="98"/>
      <c r="W30" s="9"/>
    </row>
    <row r="31" spans="2:23" ht="15" hidden="1" customHeight="1" x14ac:dyDescent="0.25">
      <c r="B31" s="62">
        <v>0.03</v>
      </c>
      <c r="C31" s="63">
        <f>I31/12</f>
        <v>79.6875</v>
      </c>
      <c r="D31" s="64">
        <f>J31/12</f>
        <v>63.75</v>
      </c>
      <c r="E31" s="65">
        <f>C31+D31</f>
        <v>143.4375</v>
      </c>
      <c r="F31" s="1"/>
      <c r="G31" s="1"/>
      <c r="H31" s="66">
        <f>B31/0.8</f>
        <v>3.7499999999999999E-2</v>
      </c>
      <c r="I31" s="67">
        <f>$C$27*H31</f>
        <v>956.25</v>
      </c>
      <c r="J31" s="67">
        <f>$C$27*$B31</f>
        <v>765</v>
      </c>
      <c r="K31" s="1"/>
      <c r="L31" s="1"/>
      <c r="M31" s="96"/>
      <c r="N31" s="97"/>
      <c r="O31" s="97"/>
      <c r="P31" s="97"/>
      <c r="Q31" s="97"/>
      <c r="R31" s="97"/>
      <c r="S31" s="97"/>
      <c r="T31" s="97"/>
      <c r="U31" s="97"/>
      <c r="V31" s="98"/>
      <c r="W31" s="9"/>
    </row>
    <row r="32" spans="2:23" ht="15" hidden="1" customHeight="1" x14ac:dyDescent="0.25">
      <c r="B32" s="62">
        <v>0.04</v>
      </c>
      <c r="C32" s="63">
        <f t="shared" ref="C32:D34" si="0">I32/12</f>
        <v>106.25</v>
      </c>
      <c r="D32" s="64">
        <f t="shared" si="0"/>
        <v>85</v>
      </c>
      <c r="E32" s="65">
        <f t="shared" ref="E32:E34" si="1">C32+D32</f>
        <v>191.25</v>
      </c>
      <c r="F32" s="1"/>
      <c r="G32" s="1"/>
      <c r="H32" s="66">
        <f>B32/0.8</f>
        <v>4.9999999999999996E-2</v>
      </c>
      <c r="I32" s="67">
        <f>$C$27*H32</f>
        <v>1275</v>
      </c>
      <c r="J32" s="67">
        <f>$C$27*$B32</f>
        <v>1020</v>
      </c>
      <c r="K32" s="1"/>
      <c r="L32" s="1"/>
      <c r="M32" s="96"/>
      <c r="N32" s="97"/>
      <c r="O32" s="97"/>
      <c r="P32" s="97"/>
      <c r="Q32" s="97"/>
      <c r="R32" s="97"/>
      <c r="S32" s="97"/>
      <c r="T32" s="97"/>
      <c r="U32" s="97"/>
      <c r="V32" s="98"/>
      <c r="W32" s="9"/>
    </row>
    <row r="33" spans="2:23" ht="15" hidden="1" customHeight="1" x14ac:dyDescent="0.25">
      <c r="B33" s="62">
        <v>0.05</v>
      </c>
      <c r="C33" s="63">
        <f t="shared" si="0"/>
        <v>132.8125</v>
      </c>
      <c r="D33" s="64">
        <f t="shared" si="0"/>
        <v>106.25</v>
      </c>
      <c r="E33" s="65">
        <f t="shared" si="1"/>
        <v>239.0625</v>
      </c>
      <c r="F33" s="1"/>
      <c r="G33" s="1"/>
      <c r="H33" s="66">
        <f>B33/0.8</f>
        <v>6.25E-2</v>
      </c>
      <c r="I33" s="67">
        <f>$C$27*H33</f>
        <v>1593.75</v>
      </c>
      <c r="J33" s="67">
        <f>$C$27*$B33</f>
        <v>1275</v>
      </c>
      <c r="K33" s="1"/>
      <c r="L33" s="1"/>
      <c r="M33" s="96"/>
      <c r="N33" s="97"/>
      <c r="O33" s="97"/>
      <c r="P33" s="97"/>
      <c r="Q33" s="97"/>
      <c r="R33" s="97"/>
      <c r="S33" s="97"/>
      <c r="T33" s="97"/>
      <c r="U33" s="97"/>
      <c r="V33" s="98"/>
      <c r="W33" s="9"/>
    </row>
    <row r="34" spans="2:23" ht="15" hidden="1" customHeight="1" x14ac:dyDescent="0.25">
      <c r="B34" s="62">
        <v>0.06</v>
      </c>
      <c r="C34" s="63">
        <f t="shared" si="0"/>
        <v>159.375</v>
      </c>
      <c r="D34" s="64">
        <f t="shared" si="0"/>
        <v>127.5</v>
      </c>
      <c r="E34" s="65">
        <f t="shared" si="1"/>
        <v>286.875</v>
      </c>
      <c r="F34" s="1"/>
      <c r="G34" s="1"/>
      <c r="H34" s="66">
        <f>B34/0.8</f>
        <v>7.4999999999999997E-2</v>
      </c>
      <c r="I34" s="67">
        <f>$C$27*H34</f>
        <v>1912.5</v>
      </c>
      <c r="J34" s="67">
        <f>$C$27*$B34</f>
        <v>1530</v>
      </c>
      <c r="K34" s="1"/>
      <c r="L34" s="1"/>
      <c r="M34" s="99"/>
      <c r="N34" s="100"/>
      <c r="O34" s="100"/>
      <c r="P34" s="100"/>
      <c r="Q34" s="100"/>
      <c r="R34" s="100"/>
      <c r="S34" s="100"/>
      <c r="T34" s="100"/>
      <c r="U34" s="100"/>
      <c r="V34" s="101"/>
      <c r="W34" s="9"/>
    </row>
    <row r="35" spans="2:23" ht="15" hidden="1" customHeight="1" x14ac:dyDescent="0.25">
      <c r="B35" s="10"/>
      <c r="C35" s="48"/>
      <c r="D35" s="34"/>
      <c r="E35" s="34"/>
      <c r="F35" s="34"/>
      <c r="G35" s="1"/>
      <c r="H35" s="1"/>
      <c r="I35" s="1"/>
      <c r="J35" s="1"/>
      <c r="K35" s="1"/>
      <c r="L35" s="1"/>
      <c r="M35" s="36"/>
      <c r="N35" s="36"/>
      <c r="O35" s="36"/>
      <c r="P35" s="36"/>
      <c r="Q35" s="36"/>
      <c r="R35" s="36"/>
      <c r="S35" s="36"/>
      <c r="T35" s="36"/>
      <c r="U35" s="36"/>
      <c r="V35" s="36"/>
      <c r="W35" s="9"/>
    </row>
    <row r="36" spans="2:23" ht="15.75" hidden="1" customHeight="1" x14ac:dyDescent="0.25">
      <c r="B36" s="10"/>
      <c r="C36" s="48"/>
      <c r="D36" s="34"/>
      <c r="E36" s="34"/>
      <c r="F36" s="34"/>
      <c r="G36" s="1"/>
      <c r="H36" s="1"/>
      <c r="I36" s="1"/>
      <c r="J36" s="1"/>
      <c r="K36" s="1"/>
      <c r="L36" s="1"/>
      <c r="M36" s="36"/>
      <c r="N36" s="36"/>
      <c r="O36" s="36"/>
      <c r="P36" s="36"/>
      <c r="Q36" s="36"/>
      <c r="R36" s="36"/>
      <c r="S36" s="36"/>
      <c r="T36" s="36"/>
      <c r="U36" s="36"/>
      <c r="V36" s="36"/>
      <c r="W36" s="9"/>
    </row>
    <row r="37" spans="2:23" hidden="1" x14ac:dyDescent="0.25">
      <c r="B37" s="68"/>
      <c r="C37" s="69"/>
      <c r="D37" s="69"/>
      <c r="E37" s="69"/>
      <c r="F37" s="69"/>
      <c r="G37" s="1"/>
      <c r="H37" s="1"/>
      <c r="I37" s="1"/>
      <c r="J37" s="1"/>
      <c r="K37" s="1"/>
      <c r="L37" s="1"/>
      <c r="M37" s="1"/>
      <c r="N37" s="1"/>
      <c r="O37" s="1"/>
      <c r="P37" s="1"/>
      <c r="Q37" s="1"/>
      <c r="R37" s="1"/>
      <c r="S37" s="1"/>
      <c r="T37" s="1"/>
      <c r="U37" s="1"/>
      <c r="V37" s="1"/>
      <c r="W37" s="9"/>
    </row>
    <row r="38" spans="2:23" ht="15.75" hidden="1" thickBot="1" x14ac:dyDescent="0.3">
      <c r="B38" s="70"/>
      <c r="C38" s="71"/>
      <c r="D38" s="71"/>
      <c r="E38" s="71"/>
      <c r="F38" s="71"/>
      <c r="G38" s="43"/>
      <c r="H38" s="43"/>
      <c r="I38" s="43"/>
      <c r="J38" s="43"/>
      <c r="K38" s="43"/>
      <c r="L38" s="43"/>
      <c r="M38" s="43"/>
      <c r="N38" s="43"/>
      <c r="O38" s="43"/>
      <c r="P38" s="43"/>
      <c r="Q38" s="43"/>
      <c r="R38" s="43"/>
      <c r="S38" s="43"/>
      <c r="T38" s="43"/>
      <c r="U38" s="43"/>
      <c r="V38" s="43"/>
      <c r="W38" s="47"/>
    </row>
    <row r="39" spans="2:23" s="1" customFormat="1" hidden="1" x14ac:dyDescent="0.25"/>
    <row r="40" spans="2:23" s="1" customFormat="1" hidden="1" x14ac:dyDescent="0.25"/>
    <row r="41" spans="2:23" s="1" customFormat="1" hidden="1" x14ac:dyDescent="0.25"/>
    <row r="42" spans="2:23" s="1" customFormat="1" hidden="1" x14ac:dyDescent="0.25"/>
    <row r="43" spans="2:23" s="1" customFormat="1" hidden="1" x14ac:dyDescent="0.25"/>
    <row r="44" spans="2:23" s="1" customFormat="1" hidden="1" x14ac:dyDescent="0.25"/>
    <row r="45" spans="2:23" s="1" customFormat="1" hidden="1" x14ac:dyDescent="0.25"/>
    <row r="46" spans="2:23" s="1" customFormat="1" hidden="1" x14ac:dyDescent="0.25"/>
    <row r="47" spans="2:23" s="1" customFormat="1" hidden="1" x14ac:dyDescent="0.25"/>
    <row r="48" spans="2:23"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sheetData>
  <sheetProtection algorithmName="SHA-512" hashValue="Lndog/DSYX/db9p9yUomd2wLFErHLERvSlfIzcPHB8mfEUZhXAUS9jwE9J6+V3CRjA+z8BoNC6qRS4k52FGpxg==" saltValue="pZc6vO3cKBWWu7jv/4PnSA==" spinCount="100000" sheet="1" objects="1" scenarios="1"/>
  <mergeCells count="6">
    <mergeCell ref="M26:V34"/>
    <mergeCell ref="B5:F5"/>
    <mergeCell ref="M5:V5"/>
    <mergeCell ref="M6:V12"/>
    <mergeCell ref="B25:F25"/>
    <mergeCell ref="M25:V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74FC7A1EE8EB4D9E5CA3F3E7F8A7B4" ma:contentTypeVersion="1" ma:contentTypeDescription="Create a new document." ma:contentTypeScope="" ma:versionID="a92c6beba4fd868c02e0c0f6b9800d87">
  <xsd:schema xmlns:xsd="http://www.w3.org/2001/XMLSchema" xmlns:xs="http://www.w3.org/2001/XMLSchema" xmlns:p="http://schemas.microsoft.com/office/2006/metadata/properties" xmlns:ns1="http://schemas.microsoft.com/sharepoint/v3" targetNamespace="http://schemas.microsoft.com/office/2006/metadata/properties" ma:root="true" ma:fieldsID="4dcce58c87e9fcebab8021569449a8d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6F1DC-4AA3-455A-9E0E-9861ECD47103}">
  <ds:schemaRefs>
    <ds:schemaRef ds:uri="http://purl.org/dc/terms/"/>
    <ds:schemaRef ds:uri="http://purl.org/dc/elements/1.1/"/>
    <ds:schemaRef ds:uri="http://schemas.microsoft.com/sharepoint/v3"/>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16718620-BC58-4B4F-ADFC-7662BAE4E1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57EE23-8947-4403-9ED6-F18A88F390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Roberts</dc:creator>
  <cp:lastModifiedBy>Kate Roberts</cp:lastModifiedBy>
  <dcterms:created xsi:type="dcterms:W3CDTF">2019-03-05T13:29:16Z</dcterms:created>
  <dcterms:modified xsi:type="dcterms:W3CDTF">2019-03-05T14:22:41Z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0x0101004374FC7A1EE8EB4D9E5CA3F3E7F8A7B4</vt:lpwstr>
  </property>
</Properties>
</file>